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Bieu 2 " sheetId="1" r:id="rId1"/>
  </sheets>
  <definedNames>
    <definedName name="_xlnm.Print_Area" localSheetId="0">'Bieu 2 '!$A$1:$T$21</definedName>
    <definedName name="_xlnm.Print_Titles" localSheetId="0">'Bieu 2 '!$9:$12</definedName>
  </definedNames>
  <calcPr fullCalcOnLoad="1"/>
</workbook>
</file>

<file path=xl/sharedStrings.xml><?xml version="1.0" encoding="utf-8"?>
<sst xmlns="http://schemas.openxmlformats.org/spreadsheetml/2006/main" count="88" uniqueCount="61">
  <si>
    <t>STT</t>
  </si>
  <si>
    <t>Danh mục dự án</t>
  </si>
  <si>
    <t>Địa điểm XD</t>
  </si>
  <si>
    <t>Năng lực thiết kế</t>
  </si>
  <si>
    <t>Thời gian KC-HT</t>
  </si>
  <si>
    <t>Tổng mức đầu tư</t>
  </si>
  <si>
    <t>Tổng số</t>
  </si>
  <si>
    <t>Trong đó</t>
  </si>
  <si>
    <t>Ngân sách tỉnh</t>
  </si>
  <si>
    <t>Huy động nguồn hợp pháp khác</t>
  </si>
  <si>
    <t>Ghi chú</t>
  </si>
  <si>
    <t>ĐVT: Triệu đồng</t>
  </si>
  <si>
    <t>I</t>
  </si>
  <si>
    <t>II</t>
  </si>
  <si>
    <t>Xã Ia Ake</t>
  </si>
  <si>
    <t>Xã Ia Piar</t>
  </si>
  <si>
    <t>Xã Chrôh Pơnan</t>
  </si>
  <si>
    <t>III</t>
  </si>
  <si>
    <t>TỔNG CỘNG</t>
  </si>
  <si>
    <t>NS huyện, xã</t>
  </si>
  <si>
    <t>Ghi chú:</t>
  </si>
  <si>
    <t>Giai đoạn 2018-2020</t>
  </si>
  <si>
    <t>- Đối với các công trình đầu tư trên địa bàn thôn, làng ĐBKK cần xem xét để đầu tư theo Chương trình 135.</t>
  </si>
  <si>
    <t>- Ưu tiên đầu tư đối với các dự án thuộc các tiêu chí chưa đạt chuẩn.</t>
  </si>
  <si>
    <t>- UBND các xã đăng ký theo mức vốn trên.</t>
  </si>
  <si>
    <t>Nhà văn hóa xã Ia Ake</t>
  </si>
  <si>
    <t>Xã
 Ia Peng</t>
  </si>
  <si>
    <r>
      <t>Nhà cấp III, 01 tầng; DTXD: 145m2</t>
    </r>
    <r>
      <rPr>
        <sz val="12"/>
        <color indexed="8"/>
        <rFont val="Calibri"/>
        <family val="2"/>
      </rPr>
      <t>÷</t>
    </r>
    <r>
      <rPr>
        <sz val="12"/>
        <color indexed="8"/>
        <rFont val="Times New Roman"/>
        <family val="1"/>
      </rPr>
      <t>165m2 và hạng mục phụ</t>
    </r>
  </si>
  <si>
    <t>Khu trung tâm thể dục - thể thao xã Chrôh Pơnan</t>
  </si>
  <si>
    <t>Duy tu, cải tạo đường GTNT kết hợp rãnh thoát nước thôn Plei Rbai A, Plei Rbai B</t>
  </si>
  <si>
    <t>San nền diện tích S=5700m2 đắp đất cấp 3; các hạng mục khác</t>
  </si>
  <si>
    <t>(Kèm theo Tờ trình số:             /TTr-UBND ngày          tháng 8 năm 2018 của UBND huyện Phú Thiện)</t>
  </si>
  <si>
    <t>(Kèm theo Báo cáo số:             /BC-HĐTĐ ngày          tháng 8 năm 2018 của HĐTĐ chủ trương đầu tư huyện Phú Thiện)</t>
  </si>
  <si>
    <t>2019-2020</t>
  </si>
  <si>
    <t>Dài L=350m; mương BTCT, KT (BxH)=(40x60); có đậy đan BTCT; mặt đường BTXM đá 2x4 mác 250 dày 18cm, rộng 3,0m</t>
  </si>
  <si>
    <t>Chủ đầu tư</t>
  </si>
  <si>
    <t>BQL các chương trình MTQG xã Ia Ake</t>
  </si>
  <si>
    <t>BQL các chương trình MTQG xã Ia Piar</t>
  </si>
  <si>
    <t>BQL các chương trình MTQG xã Ia Peng</t>
  </si>
  <si>
    <t>BQL các chương trình MTQG xã Chrôh Pơnan</t>
  </si>
  <si>
    <t>(Kèm theo Văn bản số:             /UBND-TH ngày          tháng 12 năm 2018 của UBND huyện Phú Thiện)</t>
  </si>
  <si>
    <t xml:space="preserve"> THỰC HIỆN CHƯƠNG TRÌNH MTQG XÂY DỰNG NÔNG THÔN MỚI - HUYỆN PHÚ THIỆN</t>
  </si>
  <si>
    <t>Nhà văn hóa thôn Thanh Bình; HM: Nhà văn hóa, trang thiết bị và hạng mục phụ</t>
  </si>
  <si>
    <r>
      <t>Nhà cấp IV, 01 tầng; DTXD: 115m2</t>
    </r>
    <r>
      <rPr>
        <sz val="12"/>
        <color indexed="8"/>
        <rFont val="Calibri"/>
        <family val="2"/>
      </rPr>
      <t>÷</t>
    </r>
    <r>
      <rPr>
        <sz val="12"/>
        <color indexed="8"/>
        <rFont val="Times New Roman"/>
        <family val="1"/>
      </rPr>
      <t>125m2; trang thiết bị nhà văn hóa và hạng mục phụ</t>
    </r>
  </si>
  <si>
    <t>Đường GTNT thôn Plei Tăng A, xã Ia Ake</t>
  </si>
  <si>
    <t>Tổng chiều dài L= 390m; Bn=5m, Bm=3,5m; Mặt đường BTXM đá 2x4 mác 250 dày 18cm và hệ thống thoát nước</t>
  </si>
  <si>
    <t>Nhà văn hóa thôn Bình Trang A; HM: Nhà văn hóa, trang thiết bị và hạng mục phụ</t>
  </si>
  <si>
    <t>Xã đã trình xin điều chỉnh đầu tư công trình khác</t>
  </si>
  <si>
    <t>Đường giao thông nội đồng thôn Chrôh Pơnan B</t>
  </si>
  <si>
    <t>Tổng chiều dài L=700m; Bn=5m, Bm=3,5m; mặt đường BTXM đá 2x4 mác 250 dày 18cm; hệ thống thoát nước</t>
  </si>
  <si>
    <t>Số Quyết định, ngày, tháng, năm ban hành</t>
  </si>
  <si>
    <t>Kế hoạch vốn năm 2018-2019 đã bố trí</t>
  </si>
  <si>
    <t>Dự kiến kế hoạch vốn bố trí năm 2020</t>
  </si>
  <si>
    <t>DANH MỤC DỰ ÁN ĐẦU TƯ SỬ DỤNG VỐN NGÂN SÁCH TỈNH (XỔ SỐ KIẾN THIẾT) GIAI ĐOẠN 2018-2020</t>
  </si>
  <si>
    <t>36/QĐ-UBND ngày 25/03/2019</t>
  </si>
  <si>
    <t>10/QĐ-UBND ngày 11/01/2019</t>
  </si>
  <si>
    <t>06/QĐ-UBND ngày 15/01/2019</t>
  </si>
  <si>
    <t>05/QĐ-UBND ngày 15/01/2019</t>
  </si>
  <si>
    <t>04/QĐ-UBND ngày 10/01/2019</t>
  </si>
  <si>
    <t>(Kèm theo Văn bản số:             /UBND-TH ngày     /10/2019 của UBND huyện Phú Thiện)</t>
  </si>
  <si>
    <t>Biểu số 02</t>
  </si>
</sst>
</file>

<file path=xl/styles.xml><?xml version="1.0" encoding="utf-8"?>
<styleSheet xmlns="http://schemas.openxmlformats.org/spreadsheetml/2006/main">
  <numFmts count="2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.0"/>
    <numFmt numFmtId="165" formatCode="_(* #,##0.00_);_(* \(#,##0.00\);_(* &quot;-&quot;??_);_(@_)"/>
    <numFmt numFmtId="166" formatCode="#,##0;[Red]#,##0"/>
    <numFmt numFmtId="167" formatCode="_-* #,##0.0\ _$_-;\-* #,##0.0\ _$_-;_-* &quot;-&quot;??\ _$_-;_-@_-"/>
    <numFmt numFmtId="168" formatCode="_-* #,##0\ _$_-;\-* #,##0\ _$_-;_-* &quot;-&quot;??\ _$_-;_-@_-"/>
    <numFmt numFmtId="169" formatCode="0.0;[Red]0.0"/>
    <numFmt numFmtId="170" formatCode="0.0%"/>
    <numFmt numFmtId="171" formatCode="_-* #,##0.0\ _$_-;\-* #,##0.0\ _$_-;_-* &quot;-&quot;?\ _$_-;_-@_-"/>
    <numFmt numFmtId="172" formatCode="_-* #,##0.000\ _$_-;\-* #,##0.000\ _$_-;_-* &quot;-&quot;??\ _$_-;_-@_-"/>
    <numFmt numFmtId="173" formatCode="#,##0.00;[Red]#,##0.00"/>
    <numFmt numFmtId="174" formatCode="#,##0.0;[Red]#,##0.0"/>
    <numFmt numFmtId="175" formatCode="0.000"/>
    <numFmt numFmtId="176" formatCode="#,##0.000;[Red]#,##0.000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 Narrow"/>
      <family val="2"/>
    </font>
    <font>
      <sz val="12"/>
      <color indexed="5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43" fontId="48" fillId="0" borderId="0" xfId="41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168" fontId="3" fillId="0" borderId="0" xfId="4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8" fillId="0" borderId="11" xfId="0" applyFont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168" fontId="10" fillId="0" borderId="10" xfId="41" applyNumberFormat="1" applyFont="1" applyBorder="1" applyAlignment="1">
      <alignment horizontal="center" vertical="center" wrapText="1"/>
    </xf>
    <xf numFmtId="168" fontId="10" fillId="0" borderId="11" xfId="41" applyNumberFormat="1" applyFont="1" applyBorder="1" applyAlignment="1">
      <alignment horizontal="center" vertical="center" wrapText="1"/>
    </xf>
    <xf numFmtId="168" fontId="9" fillId="0" borderId="11" xfId="41" applyNumberFormat="1" applyFont="1" applyBorder="1" applyAlignment="1">
      <alignment horizontal="center" vertical="center" wrapText="1"/>
    </xf>
    <xf numFmtId="168" fontId="9" fillId="0" borderId="12" xfId="41" applyNumberFormat="1" applyFont="1" applyBorder="1" applyAlignment="1">
      <alignment horizontal="center" vertical="center" wrapText="1"/>
    </xf>
    <xf numFmtId="168" fontId="52" fillId="0" borderId="11" xfId="41" applyNumberFormat="1" applyFont="1" applyBorder="1" applyAlignment="1">
      <alignment/>
    </xf>
    <xf numFmtId="0" fontId="2" fillId="0" borderId="11" xfId="0" applyFont="1" applyBorder="1" applyAlignment="1" quotePrefix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8" fontId="4" fillId="0" borderId="10" xfId="41" applyNumberFormat="1" applyFont="1" applyBorder="1" applyAlignment="1">
      <alignment horizontal="center" vertical="center" wrapText="1"/>
    </xf>
    <xf numFmtId="168" fontId="4" fillId="0" borderId="11" xfId="41" applyNumberFormat="1" applyFont="1" applyBorder="1" applyAlignment="1">
      <alignment horizontal="center" vertical="center" wrapText="1"/>
    </xf>
    <xf numFmtId="168" fontId="3" fillId="0" borderId="11" xfId="41" applyNumberFormat="1" applyFont="1" applyBorder="1" applyAlignment="1">
      <alignment horizontal="center" vertical="center" wrapText="1"/>
    </xf>
    <xf numFmtId="168" fontId="3" fillId="0" borderId="12" xfId="41" applyNumberFormat="1" applyFont="1" applyBorder="1" applyAlignment="1">
      <alignment horizontal="center" vertical="center" wrapText="1"/>
    </xf>
    <xf numFmtId="168" fontId="49" fillId="0" borderId="0" xfId="0" applyNumberFormat="1" applyFont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168" fontId="51" fillId="0" borderId="11" xfId="41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0" fontId="48" fillId="0" borderId="11" xfId="58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 quotePrefix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right" vertical="center"/>
    </xf>
    <xf numFmtId="0" fontId="48" fillId="0" borderId="2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1"/>
  <sheetViews>
    <sheetView tabSelected="1" zoomScalePageLayoutView="0" workbookViewId="0" topLeftCell="A1">
      <selection activeCell="A7" sqref="A7:IV7"/>
    </sheetView>
  </sheetViews>
  <sheetFormatPr defaultColWidth="9.140625" defaultRowHeight="15"/>
  <cols>
    <col min="1" max="1" width="6.7109375" style="2" customWidth="1"/>
    <col min="2" max="2" width="21.140625" style="1" customWidth="1"/>
    <col min="3" max="3" width="9.140625" style="1" customWidth="1"/>
    <col min="4" max="4" width="23.7109375" style="1" customWidth="1"/>
    <col min="5" max="5" width="6.421875" style="1" customWidth="1"/>
    <col min="6" max="6" width="11.421875" style="1" customWidth="1"/>
    <col min="7" max="7" width="12.7109375" style="1" customWidth="1"/>
    <col min="8" max="8" width="11.8515625" style="1" customWidth="1"/>
    <col min="9" max="9" width="10.7109375" style="1" customWidth="1"/>
    <col min="10" max="10" width="11.8515625" style="1" customWidth="1"/>
    <col min="11" max="11" width="13.00390625" style="1" customWidth="1"/>
    <col min="12" max="12" width="11.7109375" style="1" customWidth="1"/>
    <col min="13" max="13" width="11.00390625" style="1" customWidth="1"/>
    <col min="14" max="14" width="11.28125" style="1" customWidth="1"/>
    <col min="15" max="15" width="13.00390625" style="1" customWidth="1"/>
    <col min="16" max="16" width="11.7109375" style="1" customWidth="1"/>
    <col min="17" max="17" width="11.00390625" style="1" customWidth="1"/>
    <col min="18" max="18" width="11.28125" style="1" customWidth="1"/>
    <col min="19" max="19" width="14.00390625" style="1" customWidth="1"/>
    <col min="20" max="20" width="12.8515625" style="1" customWidth="1"/>
    <col min="21" max="16384" width="9.140625" style="1" customWidth="1"/>
  </cols>
  <sheetData>
    <row r="1" spans="10:20" ht="18.75">
      <c r="J1" s="62" t="s">
        <v>60</v>
      </c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22.5" customHeight="1">
      <c r="A2" s="63" t="s">
        <v>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22.5" customHeight="1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1" ht="20.25" hidden="1">
      <c r="A4" s="66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5"/>
    </row>
    <row r="5" spans="1:21" ht="26.25" customHeight="1" hidden="1">
      <c r="A5" s="66" t="s">
        <v>40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5"/>
    </row>
    <row r="6" spans="1:21" ht="20.25" hidden="1">
      <c r="A6" s="66" t="s">
        <v>32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5"/>
    </row>
    <row r="7" spans="1:20" ht="30" customHeight="1" hidden="1">
      <c r="A7" s="66" t="s">
        <v>59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9:20" ht="15.75">
      <c r="I8" s="70" t="s">
        <v>11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0" s="3" customFormat="1" ht="22.5" customHeight="1">
      <c r="A9" s="64" t="s">
        <v>0</v>
      </c>
      <c r="B9" s="64" t="s">
        <v>1</v>
      </c>
      <c r="C9" s="64" t="s">
        <v>2</v>
      </c>
      <c r="D9" s="64" t="s">
        <v>3</v>
      </c>
      <c r="E9" s="64" t="s">
        <v>4</v>
      </c>
      <c r="F9" s="72" t="s">
        <v>5</v>
      </c>
      <c r="G9" s="72"/>
      <c r="H9" s="72"/>
      <c r="I9" s="72"/>
      <c r="J9" s="72"/>
      <c r="K9" s="72" t="s">
        <v>51</v>
      </c>
      <c r="L9" s="72"/>
      <c r="M9" s="72"/>
      <c r="N9" s="72"/>
      <c r="O9" s="58" t="s">
        <v>52</v>
      </c>
      <c r="P9" s="58"/>
      <c r="Q9" s="58"/>
      <c r="R9" s="59"/>
      <c r="S9" s="67" t="s">
        <v>35</v>
      </c>
      <c r="T9" s="64" t="s">
        <v>10</v>
      </c>
    </row>
    <row r="10" spans="1:20" s="3" customFormat="1" ht="22.5" customHeight="1">
      <c r="A10" s="64"/>
      <c r="B10" s="64"/>
      <c r="C10" s="64"/>
      <c r="D10" s="64"/>
      <c r="E10" s="64"/>
      <c r="F10" s="64" t="s">
        <v>50</v>
      </c>
      <c r="G10" s="72" t="s">
        <v>21</v>
      </c>
      <c r="H10" s="72"/>
      <c r="I10" s="72"/>
      <c r="J10" s="72"/>
      <c r="K10" s="72"/>
      <c r="L10" s="72"/>
      <c r="M10" s="72"/>
      <c r="N10" s="72"/>
      <c r="O10" s="60"/>
      <c r="P10" s="60"/>
      <c r="Q10" s="60"/>
      <c r="R10" s="61"/>
      <c r="S10" s="68"/>
      <c r="T10" s="64"/>
    </row>
    <row r="11" spans="1:20" s="2" customFormat="1" ht="22.5" customHeight="1">
      <c r="A11" s="64"/>
      <c r="B11" s="64"/>
      <c r="C11" s="64"/>
      <c r="D11" s="64"/>
      <c r="E11" s="64"/>
      <c r="F11" s="64"/>
      <c r="G11" s="65" t="s">
        <v>6</v>
      </c>
      <c r="H11" s="65" t="s">
        <v>7</v>
      </c>
      <c r="I11" s="65"/>
      <c r="J11" s="65"/>
      <c r="K11" s="65" t="s">
        <v>6</v>
      </c>
      <c r="L11" s="65" t="s">
        <v>7</v>
      </c>
      <c r="M11" s="65"/>
      <c r="N11" s="65"/>
      <c r="O11" s="71" t="s">
        <v>6</v>
      </c>
      <c r="P11" s="65" t="s">
        <v>7</v>
      </c>
      <c r="Q11" s="65"/>
      <c r="R11" s="65"/>
      <c r="S11" s="68"/>
      <c r="T11" s="64"/>
    </row>
    <row r="12" spans="1:20" s="3" customFormat="1" ht="71.25" customHeight="1">
      <c r="A12" s="64"/>
      <c r="B12" s="64"/>
      <c r="C12" s="64"/>
      <c r="D12" s="64"/>
      <c r="E12" s="64"/>
      <c r="F12" s="64"/>
      <c r="G12" s="65"/>
      <c r="H12" s="56" t="s">
        <v>8</v>
      </c>
      <c r="I12" s="56" t="s">
        <v>19</v>
      </c>
      <c r="J12" s="56" t="s">
        <v>9</v>
      </c>
      <c r="K12" s="65"/>
      <c r="L12" s="56" t="s">
        <v>8</v>
      </c>
      <c r="M12" s="56" t="s">
        <v>19</v>
      </c>
      <c r="N12" s="56" t="s">
        <v>9</v>
      </c>
      <c r="O12" s="71"/>
      <c r="P12" s="49" t="s">
        <v>8</v>
      </c>
      <c r="Q12" s="49" t="s">
        <v>19</v>
      </c>
      <c r="R12" s="49" t="s">
        <v>9</v>
      </c>
      <c r="S12" s="69"/>
      <c r="T12" s="64"/>
    </row>
    <row r="13" spans="1:22" s="4" customFormat="1" ht="32.25" customHeight="1">
      <c r="A13" s="6"/>
      <c r="B13" s="6" t="s">
        <v>18</v>
      </c>
      <c r="C13" s="7"/>
      <c r="D13" s="7"/>
      <c r="E13" s="7"/>
      <c r="F13" s="7"/>
      <c r="G13" s="37">
        <f>G14+G17+G19</f>
        <v>3271</v>
      </c>
      <c r="H13" s="37">
        <f aca="true" t="shared" si="0" ref="H13:R13">H14+H17+H19</f>
        <v>2944</v>
      </c>
      <c r="I13" s="37">
        <f t="shared" si="0"/>
        <v>0</v>
      </c>
      <c r="J13" s="37">
        <f t="shared" si="0"/>
        <v>327</v>
      </c>
      <c r="K13" s="37">
        <f t="shared" si="0"/>
        <v>1009</v>
      </c>
      <c r="L13" s="37">
        <f t="shared" si="0"/>
        <v>796</v>
      </c>
      <c r="M13" s="37">
        <f t="shared" si="0"/>
        <v>0</v>
      </c>
      <c r="N13" s="37">
        <f t="shared" si="0"/>
        <v>213</v>
      </c>
      <c r="O13" s="37">
        <f t="shared" si="0"/>
        <v>2262</v>
      </c>
      <c r="P13" s="37">
        <f t="shared" si="0"/>
        <v>2148</v>
      </c>
      <c r="Q13" s="37">
        <f t="shared" si="0"/>
        <v>0</v>
      </c>
      <c r="R13" s="37">
        <f t="shared" si="0"/>
        <v>114</v>
      </c>
      <c r="S13" s="44"/>
      <c r="T13" s="7"/>
      <c r="V13" s="48">
        <f>570+716</f>
        <v>1286</v>
      </c>
    </row>
    <row r="14" spans="1:20" s="36" customFormat="1" ht="25.5" customHeight="1">
      <c r="A14" s="34" t="s">
        <v>12</v>
      </c>
      <c r="B14" s="35" t="s">
        <v>14</v>
      </c>
      <c r="C14" s="35"/>
      <c r="D14" s="35"/>
      <c r="E14" s="35"/>
      <c r="F14" s="35"/>
      <c r="G14" s="38">
        <f>SUM(G15:G16)</f>
        <v>1429</v>
      </c>
      <c r="H14" s="38">
        <f>SUM(H15:H16)</f>
        <v>1286</v>
      </c>
      <c r="I14" s="38">
        <f>SUM(I15:I16)</f>
        <v>0</v>
      </c>
      <c r="J14" s="38">
        <f>SUM(J15:J16)</f>
        <v>143</v>
      </c>
      <c r="K14" s="38">
        <f>SUM(K15:K16)</f>
        <v>670</v>
      </c>
      <c r="L14" s="38">
        <f>SUM(L15:L16)</f>
        <v>570</v>
      </c>
      <c r="M14" s="38">
        <f>SUM(M15:M16)</f>
        <v>0</v>
      </c>
      <c r="N14" s="38">
        <f>SUM(N15:N16)</f>
        <v>100</v>
      </c>
      <c r="O14" s="38">
        <f>SUM(O15:O16)</f>
        <v>759</v>
      </c>
      <c r="P14" s="38">
        <f>SUM(P15:P16)</f>
        <v>716</v>
      </c>
      <c r="Q14" s="38">
        <f>SUM(Q15:Q16)</f>
        <v>0</v>
      </c>
      <c r="R14" s="38">
        <f>SUM(R15:R16)</f>
        <v>43</v>
      </c>
      <c r="S14" s="45"/>
      <c r="T14" s="35"/>
    </row>
    <row r="15" spans="1:20" ht="72.75" customHeight="1">
      <c r="A15" s="25">
        <v>1</v>
      </c>
      <c r="B15" s="17" t="s">
        <v>25</v>
      </c>
      <c r="C15" s="10" t="s">
        <v>14</v>
      </c>
      <c r="D15" s="10" t="s">
        <v>27</v>
      </c>
      <c r="E15" s="10" t="s">
        <v>33</v>
      </c>
      <c r="F15" s="10" t="s">
        <v>54</v>
      </c>
      <c r="G15" s="39">
        <f>H15+J15</f>
        <v>1000</v>
      </c>
      <c r="H15" s="39">
        <v>900</v>
      </c>
      <c r="I15" s="39"/>
      <c r="J15" s="39">
        <v>100</v>
      </c>
      <c r="K15" s="39">
        <f>L15+N15</f>
        <v>670</v>
      </c>
      <c r="L15" s="39">
        <v>570</v>
      </c>
      <c r="M15" s="39"/>
      <c r="N15" s="39">
        <v>100</v>
      </c>
      <c r="O15" s="39">
        <f>SUM(P15:R15)</f>
        <v>330</v>
      </c>
      <c r="P15" s="39">
        <f>900-570</f>
        <v>330</v>
      </c>
      <c r="Q15" s="39"/>
      <c r="R15" s="39">
        <v>0</v>
      </c>
      <c r="S15" s="46" t="s">
        <v>36</v>
      </c>
      <c r="T15" s="26"/>
    </row>
    <row r="16" spans="1:20" ht="94.5">
      <c r="A16" s="25">
        <v>2</v>
      </c>
      <c r="B16" s="53" t="s">
        <v>44</v>
      </c>
      <c r="C16" s="10" t="s">
        <v>14</v>
      </c>
      <c r="D16" s="25" t="s">
        <v>45</v>
      </c>
      <c r="E16" s="10" t="s">
        <v>33</v>
      </c>
      <c r="F16" s="10" t="s">
        <v>58</v>
      </c>
      <c r="G16" s="39">
        <f>H16+J16</f>
        <v>429</v>
      </c>
      <c r="H16" s="39">
        <v>386</v>
      </c>
      <c r="I16" s="39"/>
      <c r="J16" s="39">
        <v>43</v>
      </c>
      <c r="K16" s="39">
        <f>L16+N16</f>
        <v>0</v>
      </c>
      <c r="L16" s="41"/>
      <c r="M16" s="41"/>
      <c r="N16" s="41"/>
      <c r="O16" s="39">
        <f>SUM(P16:R16)</f>
        <v>429</v>
      </c>
      <c r="P16" s="39">
        <v>386</v>
      </c>
      <c r="Q16" s="26"/>
      <c r="R16" s="39">
        <v>43</v>
      </c>
      <c r="S16" s="46" t="s">
        <v>36</v>
      </c>
      <c r="T16" s="26"/>
    </row>
    <row r="17" spans="1:20" s="36" customFormat="1" ht="25.5" customHeight="1">
      <c r="A17" s="34" t="s">
        <v>13</v>
      </c>
      <c r="B17" s="35" t="s">
        <v>15</v>
      </c>
      <c r="C17" s="35"/>
      <c r="D17" s="35"/>
      <c r="E17" s="35"/>
      <c r="F17" s="35"/>
      <c r="G17" s="38">
        <f>SUM(G18:G18)</f>
        <v>850</v>
      </c>
      <c r="H17" s="38">
        <f>SUM(H18:H18)</f>
        <v>765</v>
      </c>
      <c r="I17" s="38">
        <f>SUM(I18:I18)</f>
        <v>0</v>
      </c>
      <c r="J17" s="38">
        <f>SUM(J18:J18)</f>
        <v>85</v>
      </c>
      <c r="K17" s="38">
        <f>SUM(K18:K18)</f>
        <v>134</v>
      </c>
      <c r="L17" s="38">
        <f>SUM(L18:L18)</f>
        <v>49</v>
      </c>
      <c r="M17" s="38">
        <f>SUM(M18:M18)</f>
        <v>0</v>
      </c>
      <c r="N17" s="38">
        <f>SUM(N18:N18)</f>
        <v>85</v>
      </c>
      <c r="O17" s="38">
        <f>SUM(O18:O18)</f>
        <v>716</v>
      </c>
      <c r="P17" s="38">
        <f>SUM(P18:P18)</f>
        <v>716</v>
      </c>
      <c r="Q17" s="38">
        <f>SUM(Q18:Q18)</f>
        <v>0</v>
      </c>
      <c r="R17" s="38">
        <f>SUM(R18:R18)</f>
        <v>0</v>
      </c>
      <c r="S17" s="45"/>
      <c r="T17" s="35"/>
    </row>
    <row r="18" spans="1:21" ht="123.75" customHeight="1">
      <c r="A18" s="8">
        <v>1</v>
      </c>
      <c r="B18" s="9" t="s">
        <v>29</v>
      </c>
      <c r="C18" s="10" t="s">
        <v>15</v>
      </c>
      <c r="D18" s="10" t="s">
        <v>34</v>
      </c>
      <c r="E18" s="42" t="s">
        <v>33</v>
      </c>
      <c r="F18" s="42" t="s">
        <v>55</v>
      </c>
      <c r="G18" s="39">
        <f>H18+I18+J18</f>
        <v>850</v>
      </c>
      <c r="H18" s="39">
        <v>765</v>
      </c>
      <c r="I18" s="39"/>
      <c r="J18" s="39">
        <v>85</v>
      </c>
      <c r="K18" s="39">
        <f>L18+M18+N18</f>
        <v>134</v>
      </c>
      <c r="L18" s="39">
        <f>570-521</f>
        <v>49</v>
      </c>
      <c r="M18" s="39"/>
      <c r="N18" s="39">
        <v>85</v>
      </c>
      <c r="O18" s="39">
        <f>P18+Q18+R18</f>
        <v>716</v>
      </c>
      <c r="P18" s="39">
        <f>765-49</f>
        <v>716</v>
      </c>
      <c r="Q18" s="39"/>
      <c r="R18" s="39"/>
      <c r="S18" s="46" t="s">
        <v>37</v>
      </c>
      <c r="T18" s="11"/>
      <c r="U18" s="1">
        <f>R18/O18</f>
        <v>0</v>
      </c>
    </row>
    <row r="19" spans="1:20" s="36" customFormat="1" ht="27.75" customHeight="1">
      <c r="A19" s="34" t="s">
        <v>17</v>
      </c>
      <c r="B19" s="35" t="s">
        <v>16</v>
      </c>
      <c r="C19" s="35"/>
      <c r="D19" s="35"/>
      <c r="E19" s="35"/>
      <c r="F19" s="35"/>
      <c r="G19" s="38">
        <f>SUM(G20:G21)</f>
        <v>992</v>
      </c>
      <c r="H19" s="38">
        <f>SUM(H20:H21)</f>
        <v>893</v>
      </c>
      <c r="I19" s="38">
        <f>SUM(I20:I21)</f>
        <v>0</v>
      </c>
      <c r="J19" s="38">
        <f>SUM(J20:J21)</f>
        <v>99</v>
      </c>
      <c r="K19" s="38">
        <f>SUM(K20:K21)</f>
        <v>205</v>
      </c>
      <c r="L19" s="38">
        <f>SUM(L20:L21)</f>
        <v>177</v>
      </c>
      <c r="M19" s="38">
        <f>SUM(M20:M21)</f>
        <v>0</v>
      </c>
      <c r="N19" s="38">
        <f>SUM(N20:N21)</f>
        <v>28</v>
      </c>
      <c r="O19" s="38">
        <f>SUM(O20:O21)</f>
        <v>787</v>
      </c>
      <c r="P19" s="38">
        <f>SUM(P20:P21)</f>
        <v>716</v>
      </c>
      <c r="Q19" s="38">
        <f>SUM(Q20:Q21)</f>
        <v>0</v>
      </c>
      <c r="R19" s="38">
        <f>SUM(R20:R21)</f>
        <v>71</v>
      </c>
      <c r="S19" s="45"/>
      <c r="T19" s="35"/>
    </row>
    <row r="20" spans="1:21" s="14" customFormat="1" ht="63">
      <c r="A20" s="15">
        <v>1</v>
      </c>
      <c r="B20" s="32" t="s">
        <v>28</v>
      </c>
      <c r="C20" s="29" t="s">
        <v>16</v>
      </c>
      <c r="D20" s="31" t="s">
        <v>30</v>
      </c>
      <c r="E20" s="10" t="s">
        <v>33</v>
      </c>
      <c r="F20" s="27" t="s">
        <v>56</v>
      </c>
      <c r="G20" s="39">
        <f>H20+I20+J20</f>
        <v>278</v>
      </c>
      <c r="H20" s="39">
        <v>250</v>
      </c>
      <c r="I20" s="39"/>
      <c r="J20" s="39">
        <v>28</v>
      </c>
      <c r="K20" s="39">
        <f>L20+M20+N20</f>
        <v>205</v>
      </c>
      <c r="L20" s="39">
        <f>570-393</f>
        <v>177</v>
      </c>
      <c r="M20" s="39"/>
      <c r="N20" s="39">
        <v>28</v>
      </c>
      <c r="O20" s="39">
        <f>P20+Q20+R20</f>
        <v>73</v>
      </c>
      <c r="P20" s="39">
        <f>250-177</f>
        <v>73</v>
      </c>
      <c r="Q20" s="39"/>
      <c r="R20" s="39"/>
      <c r="S20" s="46" t="s">
        <v>39</v>
      </c>
      <c r="T20" s="30"/>
      <c r="U20" s="14">
        <f>R20/O20</f>
        <v>0</v>
      </c>
    </row>
    <row r="21" spans="1:20" s="14" customFormat="1" ht="83.25" customHeight="1">
      <c r="A21" s="16">
        <v>2</v>
      </c>
      <c r="B21" s="33" t="s">
        <v>48</v>
      </c>
      <c r="C21" s="51" t="s">
        <v>16</v>
      </c>
      <c r="D21" s="52" t="s">
        <v>49</v>
      </c>
      <c r="E21" s="43" t="s">
        <v>33</v>
      </c>
      <c r="F21" s="57" t="s">
        <v>57</v>
      </c>
      <c r="G21" s="40">
        <f>H21+I21+J21</f>
        <v>714</v>
      </c>
      <c r="H21" s="40">
        <v>643</v>
      </c>
      <c r="I21" s="40"/>
      <c r="J21" s="40">
        <v>71</v>
      </c>
      <c r="K21" s="40">
        <f>L21+M21+N21</f>
        <v>0</v>
      </c>
      <c r="L21" s="40"/>
      <c r="M21" s="40"/>
      <c r="N21" s="40"/>
      <c r="O21" s="40">
        <f>P21+Q21+R21</f>
        <v>714</v>
      </c>
      <c r="P21" s="40">
        <v>643</v>
      </c>
      <c r="Q21" s="40"/>
      <c r="R21" s="40">
        <v>71</v>
      </c>
      <c r="S21" s="47" t="s">
        <v>39</v>
      </c>
      <c r="T21" s="55"/>
    </row>
    <row r="22" spans="1:20" s="14" customFormat="1" ht="15.75">
      <c r="A22" s="18"/>
      <c r="B22" s="19"/>
      <c r="C22" s="20"/>
      <c r="D22" s="21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/>
    </row>
    <row r="23" spans="1:20" s="14" customFormat="1" ht="15.75">
      <c r="A23" s="18"/>
      <c r="B23" s="19"/>
      <c r="C23" s="20"/>
      <c r="D23" s="21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</row>
    <row r="24" ht="18.75">
      <c r="A24" s="12" t="s">
        <v>20</v>
      </c>
    </row>
    <row r="25" ht="18.75">
      <c r="A25" s="13" t="s">
        <v>24</v>
      </c>
    </row>
    <row r="26" ht="18.75">
      <c r="A26" s="13" t="s">
        <v>23</v>
      </c>
    </row>
    <row r="27" ht="18.75">
      <c r="A27" s="13" t="s">
        <v>22</v>
      </c>
    </row>
    <row r="33" ht="15.75">
      <c r="A33" s="2">
        <f>A21+A41+A18+A16</f>
        <v>8</v>
      </c>
    </row>
    <row r="34" ht="15.75">
      <c r="A34" s="2">
        <v>13</v>
      </c>
    </row>
    <row r="40" spans="1:20" ht="75" customHeight="1">
      <c r="A40" s="8">
        <v>2</v>
      </c>
      <c r="B40" s="28" t="s">
        <v>42</v>
      </c>
      <c r="C40" s="10" t="s">
        <v>26</v>
      </c>
      <c r="D40" s="10" t="s">
        <v>43</v>
      </c>
      <c r="E40" s="10" t="s">
        <v>33</v>
      </c>
      <c r="F40" s="10"/>
      <c r="G40" s="39">
        <f>H40+I40+J40</f>
        <v>714</v>
      </c>
      <c r="H40" s="39">
        <v>643</v>
      </c>
      <c r="I40" s="39"/>
      <c r="J40" s="39">
        <v>71</v>
      </c>
      <c r="K40" s="50"/>
      <c r="L40" s="50"/>
      <c r="M40" s="50"/>
      <c r="N40" s="50"/>
      <c r="O40" s="46">
        <f>SUM(P40:R40)</f>
        <v>641</v>
      </c>
      <c r="P40" s="39">
        <v>570</v>
      </c>
      <c r="Q40" s="39"/>
      <c r="R40" s="39">
        <v>71</v>
      </c>
      <c r="S40" s="46" t="s">
        <v>38</v>
      </c>
      <c r="T40" s="10" t="s">
        <v>47</v>
      </c>
    </row>
    <row r="41" spans="1:20" ht="75" customHeight="1">
      <c r="A41" s="8">
        <v>3</v>
      </c>
      <c r="B41" s="28" t="s">
        <v>46</v>
      </c>
      <c r="C41" s="10" t="s">
        <v>26</v>
      </c>
      <c r="D41" s="10" t="s">
        <v>43</v>
      </c>
      <c r="E41" s="10" t="s">
        <v>33</v>
      </c>
      <c r="F41" s="10"/>
      <c r="G41" s="39">
        <f>H41+I41+J41</f>
        <v>714</v>
      </c>
      <c r="H41" s="39">
        <v>643</v>
      </c>
      <c r="I41" s="39"/>
      <c r="J41" s="39">
        <v>71</v>
      </c>
      <c r="K41" s="50"/>
      <c r="L41" s="50"/>
      <c r="M41" s="50"/>
      <c r="N41" s="50"/>
      <c r="O41" s="46"/>
      <c r="P41" s="11"/>
      <c r="Q41" s="54"/>
      <c r="R41" s="11"/>
      <c r="S41" s="46" t="s">
        <v>38</v>
      </c>
      <c r="T41" s="10" t="s">
        <v>47</v>
      </c>
    </row>
  </sheetData>
  <sheetProtection/>
  <mergeCells count="26">
    <mergeCell ref="D9:D12"/>
    <mergeCell ref="G11:G12"/>
    <mergeCell ref="K11:K12"/>
    <mergeCell ref="F10:F12"/>
    <mergeCell ref="F9:J9"/>
    <mergeCell ref="K9:N10"/>
    <mergeCell ref="A5:T5"/>
    <mergeCell ref="S9:S12"/>
    <mergeCell ref="I8:T8"/>
    <mergeCell ref="A7:T7"/>
    <mergeCell ref="C9:C12"/>
    <mergeCell ref="O11:O12"/>
    <mergeCell ref="A9:A12"/>
    <mergeCell ref="P11:R11"/>
    <mergeCell ref="G10:J10"/>
    <mergeCell ref="E9:E12"/>
    <mergeCell ref="O9:R10"/>
    <mergeCell ref="J1:T1"/>
    <mergeCell ref="A2:T2"/>
    <mergeCell ref="A3:T3"/>
    <mergeCell ref="B9:B12"/>
    <mergeCell ref="H11:J11"/>
    <mergeCell ref="A4:T4"/>
    <mergeCell ref="L11:N11"/>
    <mergeCell ref="A6:T6"/>
    <mergeCell ref="T9:T12"/>
  </mergeCells>
  <printOptions/>
  <pageMargins left="0.7874015748031497" right="0.5905511811023623" top="0.7874015748031497" bottom="0.5905511811023623" header="0.31496062992125984" footer="0.31496062992125984"/>
  <pageSetup fitToHeight="0" fitToWidth="1" horizontalDpi="600" verticalDpi="600" orientation="landscape" paperSize="9" scale="53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</dc:creator>
  <cp:keywords/>
  <dc:description/>
  <cp:lastModifiedBy>Nguyen Hong</cp:lastModifiedBy>
  <cp:lastPrinted>2019-10-08T10:50:59Z</cp:lastPrinted>
  <dcterms:created xsi:type="dcterms:W3CDTF">2018-01-23T02:38:37Z</dcterms:created>
  <dcterms:modified xsi:type="dcterms:W3CDTF">2019-10-24T03:15:55Z</dcterms:modified>
  <cp:category/>
  <cp:version/>
  <cp:contentType/>
  <cp:contentStatus/>
</cp:coreProperties>
</file>